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600" windowHeight="11760" activeTab="0"/>
  </bookViews>
  <sheets>
    <sheet name="Sprint Burndown" sheetId="1" r:id="rId1"/>
    <sheet name="Chart" sheetId="2" r:id="rId2"/>
    <sheet name="Holidays" sheetId="3" r:id="rId3"/>
    <sheet name="Instructions" sheetId="4" r:id="rId4"/>
  </sheets>
  <definedNames>
    <definedName name="EstimatedRemaining">'Sprint Burndown'!$G$6:$T$6</definedName>
    <definedName name="_xlnm.Print_Area" localSheetId="1">'Chart'!$A$1:$N$42</definedName>
    <definedName name="ProjectedBurndown">'Sprint Burndown'!$G$69:$T$69</definedName>
    <definedName name="ProjectedBurndownTrack">'Sprint Burndown'!$G$69:$T$69</definedName>
    <definedName name="StatusTypes">'Sprint Burndown'!$E$73:$E$76</definedName>
    <definedName name="TaskTypes">'Sprint Burndown'!$D$73:$D$77</definedName>
  </definedNames>
  <calcPr fullCalcOnLoad="1"/>
</workbook>
</file>

<file path=xl/sharedStrings.xml><?xml version="1.0" encoding="utf-8"?>
<sst xmlns="http://schemas.openxmlformats.org/spreadsheetml/2006/main" count="182" uniqueCount="62">
  <si>
    <t>ID</t>
  </si>
  <si>
    <t>Story/Task Title</t>
  </si>
  <si>
    <t>As a tourist, I can search the product catalog for tours by a combination of tour type and location and view the results.
- Example: Find all the boat tours from Anchorage.</t>
  </si>
  <si>
    <t>1.1-01</t>
  </si>
  <si>
    <t>1.1-02</t>
  </si>
  <si>
    <t>Design meeting</t>
  </si>
  <si>
    <t>Develop search and results page wireframes</t>
  </si>
  <si>
    <t>1.1-03</t>
  </si>
  <si>
    <t>Implement search and results page HTML</t>
  </si>
  <si>
    <t>1.1-04</t>
  </si>
  <si>
    <t>Implement controller</t>
  </si>
  <si>
    <t>1.1-05</t>
  </si>
  <si>
    <t>Implement service methods</t>
  </si>
  <si>
    <t>1.1-06</t>
  </si>
  <si>
    <t>Add indexes to database schema</t>
  </si>
  <si>
    <t>1.1-07</t>
  </si>
  <si>
    <t>Create test plan and test cases</t>
  </si>
  <si>
    <t>1.1-08</t>
  </si>
  <si>
    <t>Run tests</t>
  </si>
  <si>
    <t>1.1-09</t>
  </si>
  <si>
    <t>Test and fix time</t>
  </si>
  <si>
    <t>UI</t>
  </si>
  <si>
    <t>DEV</t>
  </si>
  <si>
    <t>DB</t>
  </si>
  <si>
    <t>In Progress</t>
  </si>
  <si>
    <t>Completed</t>
  </si>
  <si>
    <t>Not Started</t>
  </si>
  <si>
    <t>All</t>
  </si>
  <si>
    <t>DRB</t>
  </si>
  <si>
    <t>MJF</t>
  </si>
  <si>
    <t>Type</t>
  </si>
  <si>
    <t>Status</t>
  </si>
  <si>
    <t>Owner</t>
  </si>
  <si>
    <t>Holidays</t>
  </si>
  <si>
    <t>`</t>
  </si>
  <si>
    <t>Projected Burndown Increment (each workday)</t>
  </si>
  <si>
    <t>Projected Burndown Track</t>
  </si>
  <si>
    <t>Workdays</t>
  </si>
  <si>
    <t>List any non-working holidays in the range below.</t>
  </si>
  <si>
    <t>2.1</t>
  </si>
  <si>
    <t>Total Estimated Remaining</t>
  </si>
  <si>
    <t>Daily Estimated Remaining</t>
  </si>
  <si>
    <t>Description for some other story goes here.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</si>
  <si>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</si>
  <si>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</si>
  <si>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</si>
  <si>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</si>
  <si>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</si>
  <si>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</si>
  <si>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</si>
  <si>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</si>
  <si>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</si>
  <si>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3.1</t>
  </si>
  <si>
    <t>4.1</t>
  </si>
  <si>
    <t>5.1</t>
  </si>
  <si>
    <t>Sprint Start Date:</t>
  </si>
  <si>
    <t>DOC</t>
  </si>
  <si>
    <t>Blocked</t>
  </si>
  <si>
    <t>QA</t>
  </si>
  <si>
    <t>Data Validation Lists</t>
  </si>
  <si>
    <t>SR</t>
  </si>
  <si>
    <t>Each day requires the copy/paste of an of a cell on the "Total Estimated Remaining" row.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</si>
</sst>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21" borderId="0" xfId="0" applyFill="1" applyAlignment="1">
      <alignment/>
    </xf>
    <xf numFmtId="49" fontId="0" fillId="0" borderId="0" xfId="0" applyNumberFormat="1" applyBorder="1" applyAlignment="1">
      <alignment horizontal="left"/>
    </xf>
    <xf numFmtId="0" fontId="1" fillId="21" borderId="10" xfId="0" applyFont="1" applyFill="1" applyBorder="1" applyAlignment="1">
      <alignment vertical="center"/>
    </xf>
    <xf numFmtId="14" fontId="1" fillId="21" borderId="10" xfId="0" applyNumberFormat="1" applyFont="1" applyFill="1" applyBorder="1" applyAlignment="1">
      <alignment vertical="center" textRotation="90"/>
    </xf>
    <xf numFmtId="0" fontId="0" fillId="0" borderId="0" xfId="0" applyFont="1" applyBorder="1" applyAlignment="1">
      <alignment/>
    </xf>
    <xf numFmtId="0" fontId="1" fillId="21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ont="1" applyFill="1" applyBorder="1" applyAlignment="1" applyProtection="1">
      <alignment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0" fontId="0" fillId="21" borderId="0" xfId="0" applyFill="1" applyAlignment="1">
      <alignment horizontal="left"/>
    </xf>
    <xf numFmtId="0" fontId="0" fillId="21" borderId="0" xfId="0" applyFont="1" applyFill="1" applyAlignment="1">
      <alignment/>
    </xf>
    <xf numFmtId="1" fontId="0" fillId="21" borderId="0" xfId="0" applyNumberFormat="1" applyFont="1" applyFill="1" applyAlignment="1">
      <alignment/>
    </xf>
    <xf numFmtId="0" fontId="0" fillId="2" borderId="12" xfId="0" applyFill="1" applyBorder="1" applyAlignment="1" applyProtection="1">
      <alignment/>
      <protection/>
    </xf>
    <xf numFmtId="0" fontId="0" fillId="2" borderId="17" xfId="0" applyFill="1" applyBorder="1" applyAlignment="1" applyProtection="1">
      <alignment/>
      <protection/>
    </xf>
    <xf numFmtId="0" fontId="1" fillId="0" borderId="18" xfId="0" applyFont="1" applyBorder="1" applyAlignment="1">
      <alignment horizontal="right"/>
    </xf>
    <xf numFmtId="0" fontId="0" fillId="0" borderId="19" xfId="0" applyBorder="1" applyAlignment="1">
      <alignment/>
    </xf>
    <xf numFmtId="14" fontId="0" fillId="0" borderId="20" xfId="0" applyNumberFormat="1" applyBorder="1" applyAlignment="1" applyProtection="1">
      <alignment horizontal="center"/>
      <protection locked="0"/>
    </xf>
    <xf numFmtId="49" fontId="0" fillId="0" borderId="18" xfId="0" applyNumberForma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11" borderId="0" xfId="0" applyFill="1" applyBorder="1" applyAlignment="1" applyProtection="1">
      <alignment horizontal="center"/>
      <protection locked="0"/>
    </xf>
    <xf numFmtId="0" fontId="0" fillId="14" borderId="0" xfId="0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14" fontId="0" fillId="5" borderId="21" xfId="0" applyNumberFormat="1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14" fontId="0" fillId="5" borderId="23" xfId="0" applyNumberForma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0" fillId="10" borderId="0" xfId="0" applyFont="1" applyFill="1" applyBorder="1" applyAlignment="1" applyProtection="1">
      <alignment horizontal="center"/>
      <protection locked="0"/>
    </xf>
    <xf numFmtId="0" fontId="0" fillId="11" borderId="10" xfId="0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1" fillId="2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7">
    <dxf>
      <fill>
        <patternFill>
          <bgColor theme="3" tint="0.7999799847602844"/>
        </patternFill>
      </fill>
    </dxf>
    <dxf>
      <fill>
        <patternFill>
          <bgColor theme="6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3" tint="0.7999799847602844"/>
        </patternFill>
      </fill>
    </dxf>
    <dxf>
      <fill>
        <patternFill>
          <bgColor theme="6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3" tint="0.7999799847602844"/>
        </patternFill>
      </fill>
    </dxf>
    <dxf>
      <fill>
        <patternFill>
          <bgColor theme="6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3" tint="0.7999799847602844"/>
        </patternFill>
      </fill>
    </dxf>
    <dxf>
      <fill>
        <patternFill>
          <bgColor theme="6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3" tint="0.7999799847602844"/>
        </patternFill>
      </fill>
    </dxf>
    <dxf>
      <fill>
        <patternFill>
          <bgColor theme="6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3" tint="0.7999799847602844"/>
        </patternFill>
      </fill>
    </dxf>
    <dxf>
      <fill>
        <patternFill>
          <bgColor theme="6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3" tint="0.7999799847602844"/>
        </patternFill>
      </fill>
    </dxf>
    <dxf>
      <fill>
        <patternFill>
          <bgColor theme="6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3" tint="0.7999799847602844"/>
        </patternFill>
      </fill>
    </dxf>
    <dxf>
      <fill>
        <patternFill>
          <bgColor theme="6" tint="0.3999499976634979"/>
        </patternFill>
      </fill>
    </dxf>
    <dxf>
      <fill>
        <patternFill patternType="none">
          <bgColor indexed="65"/>
        </patternFill>
      </fill>
    </dxf>
    <dxf>
      <font>
        <b/>
        <i val="0"/>
        <color rgb="FFFF0000"/>
      </font>
    </dxf>
    <dxf>
      <fill>
        <patternFill>
          <bgColor theme="7" tint="0.5999600291252136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Sprint Burndown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8475"/>
          <c:w val="0.9225"/>
          <c:h val="0.87675"/>
        </c:manualLayout>
      </c:layout>
      <c:lineChart>
        <c:grouping val="standard"/>
        <c:varyColors val="0"/>
        <c:ser>
          <c:idx val="0"/>
          <c:order val="0"/>
          <c:tx>
            <c:v>Estimated Remaining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'Sprint Burndown'!$G$4:$T$4</c:f>
              <c:strCache>
                <c:ptCount val="14"/>
                <c:pt idx="0">
                  <c:v>39304</c:v>
                </c:pt>
                <c:pt idx="1">
                  <c:v>39305</c:v>
                </c:pt>
                <c:pt idx="2">
                  <c:v>39306</c:v>
                </c:pt>
                <c:pt idx="3">
                  <c:v>39307</c:v>
                </c:pt>
                <c:pt idx="4">
                  <c:v>39308</c:v>
                </c:pt>
                <c:pt idx="5">
                  <c:v>39309</c:v>
                </c:pt>
                <c:pt idx="6">
                  <c:v>39310</c:v>
                </c:pt>
                <c:pt idx="7">
                  <c:v>39311</c:v>
                </c:pt>
                <c:pt idx="8">
                  <c:v>39312</c:v>
                </c:pt>
                <c:pt idx="9">
                  <c:v>39313</c:v>
                </c:pt>
                <c:pt idx="10">
                  <c:v>39314</c:v>
                </c:pt>
                <c:pt idx="11">
                  <c:v>39315</c:v>
                </c:pt>
                <c:pt idx="12">
                  <c:v>39316</c:v>
                </c:pt>
                <c:pt idx="13">
                  <c:v>39317</c:v>
                </c:pt>
              </c:strCache>
            </c:strRef>
          </c:cat>
          <c:val>
            <c:numRef>
              <c:f>'Sprint Burndown'!$G$65:$T$65</c:f>
              <c:numCache>
                <c:ptCount val="14"/>
                <c:pt idx="0">
                  <c:v>140</c:v>
                </c:pt>
                <c:pt idx="1">
                  <c:v>140</c:v>
                </c:pt>
              </c:numCache>
            </c:numRef>
          </c:val>
          <c:smooth val="0"/>
        </c:ser>
        <c:ser>
          <c:idx val="1"/>
          <c:order val="1"/>
          <c:tx>
            <c:v>Burndown Projection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'Sprint Burndown'!$G$69:$T$69</c:f>
              <c:numCache>
                <c:ptCount val="14"/>
                <c:pt idx="0">
                  <c:v>140</c:v>
                </c:pt>
                <c:pt idx="1">
                  <c:v>140</c:v>
                </c:pt>
                <c:pt idx="2">
                  <c:v>140</c:v>
                </c:pt>
                <c:pt idx="3">
                  <c:v>122.5</c:v>
                </c:pt>
                <c:pt idx="4">
                  <c:v>105</c:v>
                </c:pt>
                <c:pt idx="5">
                  <c:v>105</c:v>
                </c:pt>
                <c:pt idx="6">
                  <c:v>87.5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  <c:pt idx="10">
                  <c:v>52.5</c:v>
                </c:pt>
                <c:pt idx="11">
                  <c:v>35</c:v>
                </c:pt>
                <c:pt idx="12">
                  <c:v>17.5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55583836"/>
        <c:axId val="30492477"/>
      </c:lineChart>
      <c:dateAx>
        <c:axId val="5558383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9247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04924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555838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142875</xdr:rowOff>
    </xdr:from>
    <xdr:to>
      <xdr:col>13</xdr:col>
      <xdr:colOff>600075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57150" y="142875"/>
        <a:ext cx="846772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228600</xdr:colOff>
      <xdr:row>37</xdr:row>
      <xdr:rowOff>104775</xdr:rowOff>
    </xdr:from>
    <xdr:to>
      <xdr:col>9</xdr:col>
      <xdr:colOff>228600</xdr:colOff>
      <xdr:row>41</xdr:row>
      <xdr:rowOff>123825</xdr:rowOff>
    </xdr:to>
    <xdr:pic>
      <xdr:nvPicPr>
        <xdr:cNvPr id="2" name="Picture 2" descr="AgileLogicLogo_1280x35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6096000"/>
          <a:ext cx="2438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9</xdr:row>
      <xdr:rowOff>104775</xdr:rowOff>
    </xdr:from>
    <xdr:to>
      <xdr:col>9</xdr:col>
      <xdr:colOff>190500</xdr:colOff>
      <xdr:row>15</xdr:row>
      <xdr:rowOff>133350</xdr:rowOff>
    </xdr:to>
    <xdr:pic>
      <xdr:nvPicPr>
        <xdr:cNvPr id="1" name="Picture 2" descr="AgileLogicLogo_1280x35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581150"/>
          <a:ext cx="36576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78"/>
  <sheetViews>
    <sheetView tabSelected="1" zoomScalePageLayoutView="0" workbookViewId="0" topLeftCell="A1">
      <pane xSplit="21" ySplit="4" topLeftCell="V5" activePane="bottomRight" state="frozen"/>
      <selection pane="topLeft" activeCell="A1" sqref="A1"/>
      <selection pane="topRight" activeCell="V1" sqref="V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.8515625" style="0" customWidth="1"/>
    <col min="2" max="2" width="6.421875" style="1" customWidth="1"/>
    <col min="3" max="3" width="45.7109375" style="0" customWidth="1"/>
    <col min="4" max="4" width="5.57421875" style="0" bestFit="1" customWidth="1"/>
    <col min="5" max="5" width="11.00390625" style="0" customWidth="1"/>
    <col min="6" max="6" width="6.8515625" style="0" customWidth="1"/>
    <col min="7" max="11" width="4.00390625" style="0" bestFit="1" customWidth="1"/>
    <col min="12" max="20" width="3.8515625" style="0" bestFit="1" customWidth="1"/>
    <col min="21" max="21" width="2.7109375" style="0" customWidth="1"/>
  </cols>
  <sheetData>
    <row r="1" ht="13.5" thickBot="1"/>
    <row r="2" spans="3:20" ht="13.5" thickBot="1">
      <c r="C2" s="37" t="s">
        <v>55</v>
      </c>
      <c r="D2" s="38"/>
      <c r="E2" s="39">
        <v>39304</v>
      </c>
      <c r="G2" s="63" t="s">
        <v>41</v>
      </c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4" spans="2:20" ht="54" customHeight="1">
      <c r="B4" s="9" t="s">
        <v>0</v>
      </c>
      <c r="C4" s="6" t="s">
        <v>1</v>
      </c>
      <c r="D4" s="9" t="s">
        <v>30</v>
      </c>
      <c r="E4" s="9" t="s">
        <v>31</v>
      </c>
      <c r="F4" s="9" t="s">
        <v>32</v>
      </c>
      <c r="G4" s="7">
        <f>E2</f>
        <v>39304</v>
      </c>
      <c r="H4" s="7">
        <f aca="true" t="shared" si="0" ref="H4:T4">(G4+1)</f>
        <v>39305</v>
      </c>
      <c r="I4" s="7">
        <f t="shared" si="0"/>
        <v>39306</v>
      </c>
      <c r="J4" s="7">
        <f t="shared" si="0"/>
        <v>39307</v>
      </c>
      <c r="K4" s="7">
        <f t="shared" si="0"/>
        <v>39308</v>
      </c>
      <c r="L4" s="7">
        <f t="shared" si="0"/>
        <v>39309</v>
      </c>
      <c r="M4" s="7">
        <f t="shared" si="0"/>
        <v>39310</v>
      </c>
      <c r="N4" s="7">
        <f t="shared" si="0"/>
        <v>39311</v>
      </c>
      <c r="O4" s="7">
        <f t="shared" si="0"/>
        <v>39312</v>
      </c>
      <c r="P4" s="7">
        <f t="shared" si="0"/>
        <v>39313</v>
      </c>
      <c r="Q4" s="7">
        <f t="shared" si="0"/>
        <v>39314</v>
      </c>
      <c r="R4" s="7">
        <f t="shared" si="0"/>
        <v>39315</v>
      </c>
      <c r="S4" s="7">
        <f t="shared" si="0"/>
        <v>39316</v>
      </c>
      <c r="T4" s="7">
        <f t="shared" si="0"/>
        <v>39317</v>
      </c>
    </row>
    <row r="5" ht="12.75">
      <c r="B5" s="11"/>
    </row>
    <row r="6" spans="2:20" ht="51">
      <c r="B6" s="26">
        <v>1.1</v>
      </c>
      <c r="C6" s="27" t="s">
        <v>2</v>
      </c>
      <c r="D6" s="16"/>
      <c r="E6" s="16"/>
      <c r="F6" s="28"/>
      <c r="G6" s="35">
        <f aca="true" t="shared" si="1" ref="G6:T6">SUM(G7:G15)</f>
        <v>140</v>
      </c>
      <c r="H6" s="35">
        <f t="shared" si="1"/>
        <v>140</v>
      </c>
      <c r="I6" s="35">
        <f t="shared" si="1"/>
        <v>0</v>
      </c>
      <c r="J6" s="35">
        <f t="shared" si="1"/>
        <v>0</v>
      </c>
      <c r="K6" s="35">
        <f t="shared" si="1"/>
        <v>0</v>
      </c>
      <c r="L6" s="35">
        <f t="shared" si="1"/>
        <v>0</v>
      </c>
      <c r="M6" s="35">
        <f t="shared" si="1"/>
        <v>0</v>
      </c>
      <c r="N6" s="35">
        <f t="shared" si="1"/>
        <v>0</v>
      </c>
      <c r="O6" s="35">
        <f t="shared" si="1"/>
        <v>0</v>
      </c>
      <c r="P6" s="35">
        <f t="shared" si="1"/>
        <v>0</v>
      </c>
      <c r="Q6" s="35">
        <f t="shared" si="1"/>
        <v>0</v>
      </c>
      <c r="R6" s="35">
        <f t="shared" si="1"/>
        <v>0</v>
      </c>
      <c r="S6" s="35">
        <f t="shared" si="1"/>
        <v>0</v>
      </c>
      <c r="T6" s="36">
        <f t="shared" si="1"/>
        <v>0</v>
      </c>
    </row>
    <row r="7" spans="2:20" ht="12.75">
      <c r="B7" s="29" t="s">
        <v>3</v>
      </c>
      <c r="C7" s="19" t="s">
        <v>6</v>
      </c>
      <c r="D7" s="51" t="s">
        <v>21</v>
      </c>
      <c r="E7" s="46" t="s">
        <v>24</v>
      </c>
      <c r="F7" s="46" t="s">
        <v>28</v>
      </c>
      <c r="G7" s="19">
        <v>16</v>
      </c>
      <c r="H7" s="19">
        <v>16</v>
      </c>
      <c r="I7" s="19"/>
      <c r="J7" s="19"/>
      <c r="K7" s="19"/>
      <c r="L7" s="19"/>
      <c r="M7" s="19"/>
      <c r="N7" s="30"/>
      <c r="O7" s="30"/>
      <c r="P7" s="30"/>
      <c r="Q7" s="30"/>
      <c r="R7" s="30"/>
      <c r="S7" s="30"/>
      <c r="T7" s="25"/>
    </row>
    <row r="8" spans="2:20" ht="12.75">
      <c r="B8" s="29" t="s">
        <v>4</v>
      </c>
      <c r="C8" s="19" t="s">
        <v>5</v>
      </c>
      <c r="D8" s="51" t="s">
        <v>22</v>
      </c>
      <c r="E8" s="46" t="s">
        <v>25</v>
      </c>
      <c r="F8" s="46" t="s">
        <v>27</v>
      </c>
      <c r="G8" s="19">
        <v>8</v>
      </c>
      <c r="H8" s="19">
        <v>8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0"/>
    </row>
    <row r="9" spans="2:20" ht="12.75">
      <c r="B9" s="29" t="s">
        <v>7</v>
      </c>
      <c r="C9" s="19" t="s">
        <v>8</v>
      </c>
      <c r="D9" s="51" t="s">
        <v>22</v>
      </c>
      <c r="E9" s="46" t="s">
        <v>24</v>
      </c>
      <c r="F9" s="46"/>
      <c r="G9" s="19">
        <v>24</v>
      </c>
      <c r="H9" s="19">
        <v>24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20"/>
    </row>
    <row r="10" spans="2:20" ht="12.75">
      <c r="B10" s="29" t="s">
        <v>9</v>
      </c>
      <c r="C10" s="19" t="s">
        <v>10</v>
      </c>
      <c r="D10" s="51" t="s">
        <v>22</v>
      </c>
      <c r="E10" s="46" t="s">
        <v>26</v>
      </c>
      <c r="F10" s="46"/>
      <c r="G10" s="19">
        <v>12</v>
      </c>
      <c r="H10" s="19">
        <v>12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20"/>
    </row>
    <row r="11" spans="2:20" ht="12.75">
      <c r="B11" s="29" t="s">
        <v>11</v>
      </c>
      <c r="C11" s="19" t="s">
        <v>12</v>
      </c>
      <c r="D11" s="51" t="s">
        <v>22</v>
      </c>
      <c r="E11" s="46" t="s">
        <v>25</v>
      </c>
      <c r="F11" s="46" t="s">
        <v>29</v>
      </c>
      <c r="G11" s="19">
        <v>16</v>
      </c>
      <c r="H11" s="19">
        <v>16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20"/>
    </row>
    <row r="12" spans="2:20" ht="12.75">
      <c r="B12" s="29" t="s">
        <v>13</v>
      </c>
      <c r="C12" s="19" t="s">
        <v>14</v>
      </c>
      <c r="D12" s="51" t="s">
        <v>23</v>
      </c>
      <c r="E12" s="54" t="s">
        <v>57</v>
      </c>
      <c r="F12" s="46"/>
      <c r="G12" s="19">
        <v>8</v>
      </c>
      <c r="H12" s="19">
        <v>8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</row>
    <row r="13" spans="2:20" ht="12.75">
      <c r="B13" s="29" t="s">
        <v>15</v>
      </c>
      <c r="C13" s="19" t="s">
        <v>16</v>
      </c>
      <c r="D13" s="51" t="s">
        <v>58</v>
      </c>
      <c r="E13" s="46" t="s">
        <v>24</v>
      </c>
      <c r="F13" s="46" t="s">
        <v>60</v>
      </c>
      <c r="G13" s="19">
        <v>16</v>
      </c>
      <c r="H13" s="19">
        <v>16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20"/>
    </row>
    <row r="14" spans="2:20" ht="12.75">
      <c r="B14" s="29" t="s">
        <v>17</v>
      </c>
      <c r="C14" s="19" t="s">
        <v>18</v>
      </c>
      <c r="D14" s="51" t="s">
        <v>58</v>
      </c>
      <c r="E14" s="46" t="s">
        <v>26</v>
      </c>
      <c r="F14" s="46"/>
      <c r="G14" s="19">
        <v>24</v>
      </c>
      <c r="H14" s="19">
        <v>24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20"/>
    </row>
    <row r="15" spans="2:20" ht="12.75">
      <c r="B15" s="31" t="s">
        <v>19</v>
      </c>
      <c r="C15" s="23" t="s">
        <v>20</v>
      </c>
      <c r="D15" s="61" t="s">
        <v>22</v>
      </c>
      <c r="E15" s="47" t="s">
        <v>26</v>
      </c>
      <c r="F15" s="47"/>
      <c r="G15" s="23">
        <v>16</v>
      </c>
      <c r="H15" s="23">
        <v>16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</row>
    <row r="16" spans="2:20" ht="12.75">
      <c r="B16" s="12"/>
      <c r="C16" s="2"/>
      <c r="D16" s="48"/>
      <c r="E16" s="48"/>
      <c r="F16" s="48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2:20" ht="12.75">
      <c r="B17" s="14" t="s">
        <v>39</v>
      </c>
      <c r="C17" s="15" t="s">
        <v>42</v>
      </c>
      <c r="D17" s="49"/>
      <c r="E17" s="49"/>
      <c r="F17" s="49"/>
      <c r="G17" s="35">
        <f aca="true" t="shared" si="2" ref="G17:T17">SUM(G18:G26)</f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5">
        <f t="shared" si="2"/>
        <v>0</v>
      </c>
      <c r="L17" s="35">
        <f t="shared" si="2"/>
        <v>0</v>
      </c>
      <c r="M17" s="35">
        <f t="shared" si="2"/>
        <v>0</v>
      </c>
      <c r="N17" s="35">
        <f t="shared" si="2"/>
        <v>0</v>
      </c>
      <c r="O17" s="35">
        <f t="shared" si="2"/>
        <v>0</v>
      </c>
      <c r="P17" s="35">
        <f t="shared" si="2"/>
        <v>0</v>
      </c>
      <c r="Q17" s="35">
        <f t="shared" si="2"/>
        <v>0</v>
      </c>
      <c r="R17" s="35">
        <f t="shared" si="2"/>
        <v>0</v>
      </c>
      <c r="S17" s="35">
        <f t="shared" si="2"/>
        <v>0</v>
      </c>
      <c r="T17" s="36">
        <f t="shared" si="2"/>
        <v>0</v>
      </c>
    </row>
    <row r="18" spans="2:20" ht="12.75">
      <c r="B18" s="17"/>
      <c r="C18" s="18" t="s">
        <v>43</v>
      </c>
      <c r="D18" s="51" t="s">
        <v>56</v>
      </c>
      <c r="E18" s="46" t="s">
        <v>26</v>
      </c>
      <c r="F18" s="46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25"/>
    </row>
    <row r="19" spans="2:20" ht="12.75">
      <c r="B19" s="17"/>
      <c r="C19" s="18" t="s">
        <v>44</v>
      </c>
      <c r="D19" s="51" t="s">
        <v>56</v>
      </c>
      <c r="E19" s="46" t="s">
        <v>26</v>
      </c>
      <c r="F19" s="46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20"/>
    </row>
    <row r="20" spans="2:20" ht="12.75">
      <c r="B20" s="17"/>
      <c r="C20" s="18" t="s">
        <v>45</v>
      </c>
      <c r="D20" s="51" t="s">
        <v>56</v>
      </c>
      <c r="E20" s="46" t="s">
        <v>26</v>
      </c>
      <c r="F20" s="46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20"/>
    </row>
    <row r="21" spans="2:20" ht="12.75">
      <c r="B21" s="17"/>
      <c r="C21" s="18" t="s">
        <v>46</v>
      </c>
      <c r="D21" s="51" t="s">
        <v>56</v>
      </c>
      <c r="E21" s="46" t="s">
        <v>26</v>
      </c>
      <c r="F21" s="46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0"/>
    </row>
    <row r="22" spans="2:20" ht="12.75">
      <c r="B22" s="17"/>
      <c r="C22" s="18" t="s">
        <v>47</v>
      </c>
      <c r="D22" s="51" t="s">
        <v>56</v>
      </c>
      <c r="E22" s="46" t="s">
        <v>26</v>
      </c>
      <c r="F22" s="46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20"/>
    </row>
    <row r="23" spans="2:20" ht="12.75">
      <c r="B23" s="17"/>
      <c r="C23" s="18" t="s">
        <v>48</v>
      </c>
      <c r="D23" s="51" t="s">
        <v>56</v>
      </c>
      <c r="E23" s="46" t="s">
        <v>26</v>
      </c>
      <c r="F23" s="46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20"/>
    </row>
    <row r="24" spans="2:20" ht="12.75">
      <c r="B24" s="17"/>
      <c r="C24" s="18" t="s">
        <v>49</v>
      </c>
      <c r="D24" s="51" t="s">
        <v>56</v>
      </c>
      <c r="E24" s="46" t="s">
        <v>26</v>
      </c>
      <c r="F24" s="46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0"/>
    </row>
    <row r="25" spans="2:20" ht="12.75">
      <c r="B25" s="17"/>
      <c r="C25" s="18" t="s">
        <v>50</v>
      </c>
      <c r="D25" s="51" t="s">
        <v>56</v>
      </c>
      <c r="E25" s="46" t="s">
        <v>26</v>
      </c>
      <c r="F25" s="46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20"/>
    </row>
    <row r="26" spans="2:20" ht="12.75">
      <c r="B26" s="21"/>
      <c r="C26" s="22" t="s">
        <v>51</v>
      </c>
      <c r="D26" s="61" t="s">
        <v>56</v>
      </c>
      <c r="E26" s="47" t="s">
        <v>26</v>
      </c>
      <c r="F26" s="47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4"/>
    </row>
    <row r="27" spans="2:20" ht="12.75">
      <c r="B27" s="13"/>
      <c r="C27" s="8"/>
      <c r="D27" s="48"/>
      <c r="E27" s="48"/>
      <c r="F27" s="48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2:20" ht="12.75">
      <c r="B28" s="12"/>
      <c r="C28" s="2"/>
      <c r="D28" s="48"/>
      <c r="E28" s="48"/>
      <c r="F28" s="48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2:20" ht="12.75">
      <c r="B29" s="14" t="s">
        <v>52</v>
      </c>
      <c r="C29" s="15" t="s">
        <v>42</v>
      </c>
      <c r="D29" s="49"/>
      <c r="E29" s="49"/>
      <c r="F29" s="49"/>
      <c r="G29" s="35">
        <f aca="true" t="shared" si="3" ref="G29:T29">SUM(G30:G38)</f>
        <v>0</v>
      </c>
      <c r="H29" s="35">
        <f t="shared" si="3"/>
        <v>0</v>
      </c>
      <c r="I29" s="35">
        <f t="shared" si="3"/>
        <v>0</v>
      </c>
      <c r="J29" s="35">
        <f t="shared" si="3"/>
        <v>0</v>
      </c>
      <c r="K29" s="35">
        <f t="shared" si="3"/>
        <v>0</v>
      </c>
      <c r="L29" s="35">
        <f t="shared" si="3"/>
        <v>0</v>
      </c>
      <c r="M29" s="35">
        <f t="shared" si="3"/>
        <v>0</v>
      </c>
      <c r="N29" s="35">
        <f t="shared" si="3"/>
        <v>0</v>
      </c>
      <c r="O29" s="35">
        <f t="shared" si="3"/>
        <v>0</v>
      </c>
      <c r="P29" s="35">
        <f t="shared" si="3"/>
        <v>0</v>
      </c>
      <c r="Q29" s="35">
        <f t="shared" si="3"/>
        <v>0</v>
      </c>
      <c r="R29" s="35">
        <f t="shared" si="3"/>
        <v>0</v>
      </c>
      <c r="S29" s="35">
        <f t="shared" si="3"/>
        <v>0</v>
      </c>
      <c r="T29" s="36">
        <f t="shared" si="3"/>
        <v>0</v>
      </c>
    </row>
    <row r="30" spans="2:20" ht="12.75">
      <c r="B30" s="17"/>
      <c r="C30" s="18" t="s">
        <v>43</v>
      </c>
      <c r="D30" s="51" t="s">
        <v>56</v>
      </c>
      <c r="E30" s="46" t="s">
        <v>26</v>
      </c>
      <c r="F30" s="46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25"/>
    </row>
    <row r="31" spans="2:20" ht="12.75">
      <c r="B31" s="17"/>
      <c r="C31" s="18" t="s">
        <v>44</v>
      </c>
      <c r="D31" s="51" t="s">
        <v>56</v>
      </c>
      <c r="E31" s="46" t="s">
        <v>26</v>
      </c>
      <c r="F31" s="46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</row>
    <row r="32" spans="2:20" ht="12.75">
      <c r="B32" s="17"/>
      <c r="C32" s="18" t="s">
        <v>45</v>
      </c>
      <c r="D32" s="51" t="s">
        <v>56</v>
      </c>
      <c r="E32" s="46" t="s">
        <v>26</v>
      </c>
      <c r="F32" s="46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</row>
    <row r="33" spans="2:20" ht="12.75">
      <c r="B33" s="17"/>
      <c r="C33" s="18" t="s">
        <v>46</v>
      </c>
      <c r="D33" s="51" t="s">
        <v>56</v>
      </c>
      <c r="E33" s="46" t="s">
        <v>26</v>
      </c>
      <c r="F33" s="46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20"/>
    </row>
    <row r="34" spans="2:20" ht="12.75">
      <c r="B34" s="17"/>
      <c r="C34" s="18" t="s">
        <v>47</v>
      </c>
      <c r="D34" s="51" t="s">
        <v>56</v>
      </c>
      <c r="E34" s="46" t="s">
        <v>26</v>
      </c>
      <c r="F34" s="46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0"/>
    </row>
    <row r="35" spans="2:20" ht="12.75">
      <c r="B35" s="17"/>
      <c r="C35" s="18" t="s">
        <v>48</v>
      </c>
      <c r="D35" s="51" t="s">
        <v>56</v>
      </c>
      <c r="E35" s="46" t="s">
        <v>26</v>
      </c>
      <c r="F35" s="46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20"/>
    </row>
    <row r="36" spans="2:20" ht="12.75">
      <c r="B36" s="17"/>
      <c r="C36" s="18" t="s">
        <v>49</v>
      </c>
      <c r="D36" s="51" t="s">
        <v>56</v>
      </c>
      <c r="E36" s="46" t="s">
        <v>26</v>
      </c>
      <c r="F36" s="46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20"/>
    </row>
    <row r="37" spans="2:20" ht="12.75">
      <c r="B37" s="17"/>
      <c r="C37" s="18" t="s">
        <v>50</v>
      </c>
      <c r="D37" s="51" t="s">
        <v>56</v>
      </c>
      <c r="E37" s="46" t="s">
        <v>26</v>
      </c>
      <c r="F37" s="46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20"/>
    </row>
    <row r="38" spans="2:20" ht="12.75">
      <c r="B38" s="21"/>
      <c r="C38" s="22" t="s">
        <v>51</v>
      </c>
      <c r="D38" s="61" t="s">
        <v>56</v>
      </c>
      <c r="E38" s="47" t="s">
        <v>26</v>
      </c>
      <c r="F38" s="47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4"/>
    </row>
    <row r="39" spans="2:20" ht="12.75">
      <c r="B39" s="12"/>
      <c r="C39" s="2"/>
      <c r="D39" s="48"/>
      <c r="E39" s="48"/>
      <c r="F39" s="48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2:20" ht="12.75">
      <c r="B40" s="14" t="s">
        <v>53</v>
      </c>
      <c r="C40" s="15" t="s">
        <v>42</v>
      </c>
      <c r="D40" s="49"/>
      <c r="E40" s="49"/>
      <c r="F40" s="49"/>
      <c r="G40" s="35">
        <f aca="true" t="shared" si="4" ref="G40:T40">SUM(G41:G49)</f>
        <v>0</v>
      </c>
      <c r="H40" s="35">
        <f t="shared" si="4"/>
        <v>0</v>
      </c>
      <c r="I40" s="35">
        <f t="shared" si="4"/>
        <v>0</v>
      </c>
      <c r="J40" s="35">
        <f t="shared" si="4"/>
        <v>0</v>
      </c>
      <c r="K40" s="35">
        <f t="shared" si="4"/>
        <v>0</v>
      </c>
      <c r="L40" s="35">
        <f t="shared" si="4"/>
        <v>0</v>
      </c>
      <c r="M40" s="35">
        <f t="shared" si="4"/>
        <v>0</v>
      </c>
      <c r="N40" s="35">
        <f t="shared" si="4"/>
        <v>0</v>
      </c>
      <c r="O40" s="35">
        <f t="shared" si="4"/>
        <v>0</v>
      </c>
      <c r="P40" s="35">
        <f t="shared" si="4"/>
        <v>0</v>
      </c>
      <c r="Q40" s="35">
        <f t="shared" si="4"/>
        <v>0</v>
      </c>
      <c r="R40" s="35">
        <f t="shared" si="4"/>
        <v>0</v>
      </c>
      <c r="S40" s="35">
        <f t="shared" si="4"/>
        <v>0</v>
      </c>
      <c r="T40" s="36">
        <f t="shared" si="4"/>
        <v>0</v>
      </c>
    </row>
    <row r="41" spans="2:20" ht="12.75">
      <c r="B41" s="17"/>
      <c r="C41" s="18" t="s">
        <v>43</v>
      </c>
      <c r="D41" s="51" t="s">
        <v>56</v>
      </c>
      <c r="E41" s="46" t="s">
        <v>26</v>
      </c>
      <c r="F41" s="46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5"/>
    </row>
    <row r="42" spans="2:20" ht="12.75">
      <c r="B42" s="17"/>
      <c r="C42" s="18" t="s">
        <v>44</v>
      </c>
      <c r="D42" s="51" t="s">
        <v>56</v>
      </c>
      <c r="E42" s="46" t="s">
        <v>26</v>
      </c>
      <c r="F42" s="46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0"/>
    </row>
    <row r="43" spans="2:20" ht="12.75">
      <c r="B43" s="17"/>
      <c r="C43" s="18" t="s">
        <v>45</v>
      </c>
      <c r="D43" s="51" t="s">
        <v>56</v>
      </c>
      <c r="E43" s="46" t="s">
        <v>26</v>
      </c>
      <c r="F43" s="46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</row>
    <row r="44" spans="2:20" ht="12.75">
      <c r="B44" s="17"/>
      <c r="C44" s="18" t="s">
        <v>46</v>
      </c>
      <c r="D44" s="51" t="s">
        <v>56</v>
      </c>
      <c r="E44" s="46" t="s">
        <v>26</v>
      </c>
      <c r="F44" s="46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spans="2:20" ht="12.75">
      <c r="B45" s="17"/>
      <c r="C45" s="18" t="s">
        <v>47</v>
      </c>
      <c r="D45" s="51" t="s">
        <v>56</v>
      </c>
      <c r="E45" s="46" t="s">
        <v>26</v>
      </c>
      <c r="F45" s="46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0"/>
    </row>
    <row r="46" spans="2:20" ht="12.75">
      <c r="B46" s="17"/>
      <c r="C46" s="18" t="s">
        <v>48</v>
      </c>
      <c r="D46" s="51" t="s">
        <v>56</v>
      </c>
      <c r="E46" s="46" t="s">
        <v>26</v>
      </c>
      <c r="F46" s="46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0"/>
    </row>
    <row r="47" spans="2:20" ht="12.75">
      <c r="B47" s="17"/>
      <c r="C47" s="18" t="s">
        <v>49</v>
      </c>
      <c r="D47" s="51" t="s">
        <v>56</v>
      </c>
      <c r="E47" s="46" t="s">
        <v>26</v>
      </c>
      <c r="F47" s="46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0"/>
    </row>
    <row r="48" spans="2:20" ht="12.75">
      <c r="B48" s="17"/>
      <c r="C48" s="18" t="s">
        <v>50</v>
      </c>
      <c r="D48" s="51" t="s">
        <v>56</v>
      </c>
      <c r="E48" s="46" t="s">
        <v>26</v>
      </c>
      <c r="F48" s="46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0"/>
    </row>
    <row r="49" spans="2:20" ht="12.75">
      <c r="B49" s="21"/>
      <c r="C49" s="22" t="s">
        <v>51</v>
      </c>
      <c r="D49" s="61" t="s">
        <v>56</v>
      </c>
      <c r="E49" s="47" t="s">
        <v>26</v>
      </c>
      <c r="F49" s="47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4"/>
    </row>
    <row r="50" spans="2:21" ht="12.75">
      <c r="B50" s="12"/>
      <c r="C50" s="2"/>
      <c r="D50" s="48"/>
      <c r="E50" s="48"/>
      <c r="F50" s="48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2:20" ht="12.75">
      <c r="B51" s="14" t="s">
        <v>54</v>
      </c>
      <c r="C51" s="15" t="s">
        <v>42</v>
      </c>
      <c r="D51" s="49"/>
      <c r="E51" s="49"/>
      <c r="F51" s="49"/>
      <c r="G51" s="35">
        <f aca="true" t="shared" si="5" ref="G51:T51">SUM(G52:G60)</f>
        <v>0</v>
      </c>
      <c r="H51" s="35">
        <f t="shared" si="5"/>
        <v>0</v>
      </c>
      <c r="I51" s="35">
        <f t="shared" si="5"/>
        <v>0</v>
      </c>
      <c r="J51" s="35">
        <f t="shared" si="5"/>
        <v>0</v>
      </c>
      <c r="K51" s="35">
        <f t="shared" si="5"/>
        <v>0</v>
      </c>
      <c r="L51" s="35">
        <f t="shared" si="5"/>
        <v>0</v>
      </c>
      <c r="M51" s="35">
        <f t="shared" si="5"/>
        <v>0</v>
      </c>
      <c r="N51" s="35">
        <f t="shared" si="5"/>
        <v>0</v>
      </c>
      <c r="O51" s="35">
        <f t="shared" si="5"/>
        <v>0</v>
      </c>
      <c r="P51" s="35">
        <f t="shared" si="5"/>
        <v>0</v>
      </c>
      <c r="Q51" s="35">
        <f t="shared" si="5"/>
        <v>0</v>
      </c>
      <c r="R51" s="35">
        <f t="shared" si="5"/>
        <v>0</v>
      </c>
      <c r="S51" s="35">
        <f t="shared" si="5"/>
        <v>0</v>
      </c>
      <c r="T51" s="36">
        <f t="shared" si="5"/>
        <v>0</v>
      </c>
    </row>
    <row r="52" spans="2:20" ht="12.75">
      <c r="B52" s="17"/>
      <c r="C52" s="18" t="s">
        <v>43</v>
      </c>
      <c r="D52" s="51" t="s">
        <v>56</v>
      </c>
      <c r="E52" s="46" t="s">
        <v>26</v>
      </c>
      <c r="F52" s="46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20"/>
    </row>
    <row r="53" spans="2:20" ht="12.75">
      <c r="B53" s="17"/>
      <c r="C53" s="18" t="s">
        <v>44</v>
      </c>
      <c r="D53" s="51" t="s">
        <v>56</v>
      </c>
      <c r="E53" s="46" t="s">
        <v>26</v>
      </c>
      <c r="F53" s="46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20"/>
    </row>
    <row r="54" spans="2:20" ht="12.75">
      <c r="B54" s="17"/>
      <c r="C54" s="18" t="s">
        <v>45</v>
      </c>
      <c r="D54" s="51" t="s">
        <v>56</v>
      </c>
      <c r="E54" s="46" t="s">
        <v>26</v>
      </c>
      <c r="F54" s="46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20"/>
    </row>
    <row r="55" spans="2:20" ht="12.75">
      <c r="B55" s="17"/>
      <c r="C55" s="18" t="s">
        <v>46</v>
      </c>
      <c r="D55" s="51" t="s">
        <v>56</v>
      </c>
      <c r="E55" s="46" t="s">
        <v>26</v>
      </c>
      <c r="F55" s="46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20"/>
    </row>
    <row r="56" spans="2:20" ht="12.75">
      <c r="B56" s="17"/>
      <c r="C56" s="18" t="s">
        <v>47</v>
      </c>
      <c r="D56" s="51" t="s">
        <v>56</v>
      </c>
      <c r="E56" s="46" t="s">
        <v>26</v>
      </c>
      <c r="F56" s="46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20"/>
    </row>
    <row r="57" spans="2:20" ht="12.75">
      <c r="B57" s="17"/>
      <c r="C57" s="18" t="s">
        <v>48</v>
      </c>
      <c r="D57" s="51" t="s">
        <v>56</v>
      </c>
      <c r="E57" s="46" t="s">
        <v>26</v>
      </c>
      <c r="F57" s="46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0"/>
    </row>
    <row r="58" spans="2:20" ht="12.75">
      <c r="B58" s="17"/>
      <c r="C58" s="18" t="s">
        <v>49</v>
      </c>
      <c r="D58" s="51" t="s">
        <v>56</v>
      </c>
      <c r="E58" s="46" t="s">
        <v>26</v>
      </c>
      <c r="F58" s="46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20"/>
    </row>
    <row r="59" spans="2:20" ht="12.75">
      <c r="B59" s="17"/>
      <c r="C59" s="18" t="s">
        <v>50</v>
      </c>
      <c r="D59" s="51" t="s">
        <v>56</v>
      </c>
      <c r="E59" s="46" t="s">
        <v>26</v>
      </c>
      <c r="F59" s="46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20"/>
    </row>
    <row r="60" spans="2:20" ht="12.75">
      <c r="B60" s="21"/>
      <c r="C60" s="22" t="s">
        <v>51</v>
      </c>
      <c r="D60" s="61" t="s">
        <v>56</v>
      </c>
      <c r="E60" s="47" t="s">
        <v>26</v>
      </c>
      <c r="F60" s="47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4"/>
    </row>
    <row r="61" spans="2:20" ht="12.75">
      <c r="B61" s="1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2:20" ht="12.75">
      <c r="B62" s="1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2:20" ht="12.75">
      <c r="B63" s="1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2:20" ht="13.5" thickBot="1">
      <c r="B64" s="5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2:21" ht="16.5" customHeight="1" thickBot="1">
      <c r="B65" s="40"/>
      <c r="C65" s="41" t="s">
        <v>40</v>
      </c>
      <c r="D65" s="42"/>
      <c r="E65" s="42"/>
      <c r="F65" s="42"/>
      <c r="G65" s="43">
        <f>+SUM(G6,G17,G29,G40,G51)</f>
        <v>140</v>
      </c>
      <c r="H65" s="44">
        <f>+SUM(H6,H17,H29,H40,H51)</f>
        <v>140</v>
      </c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5"/>
    </row>
    <row r="67" spans="2:21" ht="12.75">
      <c r="B67" s="32"/>
      <c r="C67" s="33" t="s">
        <v>37</v>
      </c>
      <c r="D67" s="4">
        <f>SUM(G67:T67)-1</f>
        <v>8</v>
      </c>
      <c r="E67" s="4"/>
      <c r="F67" s="4"/>
      <c r="G67" s="4">
        <f>NETWORKDAYS(G4,G4,Holidays!$B5:$B28)</f>
        <v>1</v>
      </c>
      <c r="H67" s="4">
        <f>NETWORKDAYS(H4,H4,Holidays!$B5:$B28)</f>
        <v>0</v>
      </c>
      <c r="I67" s="4">
        <f>NETWORKDAYS(I4,I4,Holidays!$B5:$B28)</f>
        <v>0</v>
      </c>
      <c r="J67" s="4">
        <f>NETWORKDAYS(J4,J4,Holidays!$B5:$B28)</f>
        <v>1</v>
      </c>
      <c r="K67" s="4">
        <f>NETWORKDAYS(K4,K4,Holidays!$B5:$B28)</f>
        <v>1</v>
      </c>
      <c r="L67" s="4">
        <f>NETWORKDAYS(L4,L4,Holidays!$B5:$B28)</f>
        <v>0</v>
      </c>
      <c r="M67" s="4">
        <f>NETWORKDAYS(M4,M4,Holidays!$B5:$B28)</f>
        <v>1</v>
      </c>
      <c r="N67" s="4">
        <f>NETWORKDAYS(N4,N4,Holidays!$B5:$B28)</f>
        <v>1</v>
      </c>
      <c r="O67" s="4">
        <f>NETWORKDAYS(O4,O4,Holidays!$B5:$B28)</f>
        <v>0</v>
      </c>
      <c r="P67" s="4">
        <f>NETWORKDAYS(P4,P4,Holidays!$B5:$B28)</f>
        <v>0</v>
      </c>
      <c r="Q67" s="4">
        <f>NETWORKDAYS(Q4,Q4,Holidays!$B5:$B28)</f>
        <v>1</v>
      </c>
      <c r="R67" s="4">
        <f>NETWORKDAYS(R4,R4,Holidays!$B5:$B28)</f>
        <v>1</v>
      </c>
      <c r="S67" s="4">
        <f>NETWORKDAYS(S4,S4,Holidays!$B5:$B28)</f>
        <v>1</v>
      </c>
      <c r="T67" s="4">
        <f>NETWORKDAYS(T4,T4,Holidays!$B5:$B28)</f>
        <v>1</v>
      </c>
      <c r="U67" s="4"/>
    </row>
    <row r="68" spans="2:21" ht="12.75">
      <c r="B68" s="32"/>
      <c r="C68" s="33" t="s">
        <v>35</v>
      </c>
      <c r="D68" s="4">
        <f>G65/D67</f>
        <v>17.5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2:21" ht="12.75">
      <c r="B69" s="32"/>
      <c r="C69" s="33" t="s">
        <v>36</v>
      </c>
      <c r="D69" s="4"/>
      <c r="E69" s="4"/>
      <c r="F69" s="4"/>
      <c r="G69" s="4">
        <f>G65</f>
        <v>140</v>
      </c>
      <c r="H69" s="34">
        <f aca="true" t="shared" si="6" ref="H69:T69">G69-(H67*$D$68)</f>
        <v>140</v>
      </c>
      <c r="I69" s="34">
        <f t="shared" si="6"/>
        <v>140</v>
      </c>
      <c r="J69" s="34">
        <f t="shared" si="6"/>
        <v>122.5</v>
      </c>
      <c r="K69" s="34">
        <f t="shared" si="6"/>
        <v>105</v>
      </c>
      <c r="L69" s="34">
        <f t="shared" si="6"/>
        <v>105</v>
      </c>
      <c r="M69" s="34">
        <f t="shared" si="6"/>
        <v>87.5</v>
      </c>
      <c r="N69" s="34">
        <f t="shared" si="6"/>
        <v>70</v>
      </c>
      <c r="O69" s="34">
        <f t="shared" si="6"/>
        <v>70</v>
      </c>
      <c r="P69" s="34">
        <f t="shared" si="6"/>
        <v>70</v>
      </c>
      <c r="Q69" s="34">
        <f t="shared" si="6"/>
        <v>52.5</v>
      </c>
      <c r="R69" s="34">
        <f t="shared" si="6"/>
        <v>35</v>
      </c>
      <c r="S69" s="34">
        <f t="shared" si="6"/>
        <v>17.5</v>
      </c>
      <c r="T69" s="34">
        <f t="shared" si="6"/>
        <v>0</v>
      </c>
      <c r="U69" s="4"/>
    </row>
    <row r="73" spans="3:5" ht="12.75">
      <c r="C73" s="62" t="s">
        <v>59</v>
      </c>
      <c r="D73" s="51" t="s">
        <v>21</v>
      </c>
      <c r="E73" s="46" t="s">
        <v>24</v>
      </c>
    </row>
    <row r="74" spans="4:5" ht="12.75">
      <c r="D74" s="50" t="s">
        <v>22</v>
      </c>
      <c r="E74" s="46" t="s">
        <v>25</v>
      </c>
    </row>
    <row r="75" spans="4:5" ht="12.75">
      <c r="D75" s="52" t="s">
        <v>23</v>
      </c>
      <c r="E75" s="46" t="s">
        <v>26</v>
      </c>
    </row>
    <row r="76" spans="4:5" ht="12.75">
      <c r="D76" s="60" t="s">
        <v>58</v>
      </c>
      <c r="E76" s="53" t="s">
        <v>57</v>
      </c>
    </row>
    <row r="77" spans="4:5" ht="12.75">
      <c r="D77" s="10" t="s">
        <v>56</v>
      </c>
      <c r="E77" s="10"/>
    </row>
    <row r="78" ht="12.75">
      <c r="E78" s="10"/>
    </row>
  </sheetData>
  <sheetProtection/>
  <mergeCells count="1">
    <mergeCell ref="G2:T2"/>
  </mergeCells>
  <conditionalFormatting sqref="E7:E15 E18:E26 E30:E38 E41:E49 E52:E60">
    <cfRule type="cellIs" priority="55" dxfId="24" operator="equal" stopIfTrue="1">
      <formula>$E$76</formula>
    </cfRule>
  </conditionalFormatting>
  <conditionalFormatting sqref="D7:D15">
    <cfRule type="cellIs" priority="36" dxfId="2" operator="equal" stopIfTrue="1">
      <formula>$D$77</formula>
    </cfRule>
    <cfRule type="cellIs" priority="37" dxfId="1" operator="equal" stopIfTrue="1">
      <formula>$D$76</formula>
    </cfRule>
    <cfRule type="cellIs" priority="38" dxfId="0" operator="equal" stopIfTrue="1">
      <formula>$D$75</formula>
    </cfRule>
    <cfRule type="cellIs" priority="39" dxfId="25" operator="equal" stopIfTrue="1">
      <formula>$D$74</formula>
    </cfRule>
    <cfRule type="cellIs" priority="40" dxfId="26" operator="equal" stopIfTrue="1">
      <formula>$D$73</formula>
    </cfRule>
  </conditionalFormatting>
  <conditionalFormatting sqref="D18:D26">
    <cfRule type="cellIs" priority="31" dxfId="2" operator="equal" stopIfTrue="1">
      <formula>$D$77</formula>
    </cfRule>
    <cfRule type="cellIs" priority="32" dxfId="1" operator="equal" stopIfTrue="1">
      <formula>$D$76</formula>
    </cfRule>
    <cfRule type="cellIs" priority="33" dxfId="0" operator="equal" stopIfTrue="1">
      <formula>$D$75</formula>
    </cfRule>
    <cfRule type="cellIs" priority="34" dxfId="25" operator="equal" stopIfTrue="1">
      <formula>$D$74</formula>
    </cfRule>
    <cfRule type="cellIs" priority="35" dxfId="26" operator="equal" stopIfTrue="1">
      <formula>$D$73</formula>
    </cfRule>
  </conditionalFormatting>
  <conditionalFormatting sqref="D30:D38">
    <cfRule type="cellIs" priority="26" dxfId="2" operator="equal" stopIfTrue="1">
      <formula>$D$77</formula>
    </cfRule>
    <cfRule type="cellIs" priority="27" dxfId="1" operator="equal" stopIfTrue="1">
      <formula>$D$76</formula>
    </cfRule>
    <cfRule type="cellIs" priority="28" dxfId="0" operator="equal" stopIfTrue="1">
      <formula>$D$75</formula>
    </cfRule>
    <cfRule type="cellIs" priority="29" dxfId="25" operator="equal" stopIfTrue="1">
      <formula>$D$74</formula>
    </cfRule>
    <cfRule type="cellIs" priority="30" dxfId="26" operator="equal" stopIfTrue="1">
      <formula>$D$73</formula>
    </cfRule>
  </conditionalFormatting>
  <conditionalFormatting sqref="D41:D49">
    <cfRule type="cellIs" priority="21" dxfId="2" operator="equal" stopIfTrue="1">
      <formula>$D$77</formula>
    </cfRule>
    <cfRule type="cellIs" priority="22" dxfId="1" operator="equal" stopIfTrue="1">
      <formula>$D$76</formula>
    </cfRule>
    <cfRule type="cellIs" priority="23" dxfId="0" operator="equal" stopIfTrue="1">
      <formula>$D$75</formula>
    </cfRule>
    <cfRule type="cellIs" priority="24" dxfId="25" operator="equal" stopIfTrue="1">
      <formula>$D$74</formula>
    </cfRule>
    <cfRule type="cellIs" priority="25" dxfId="26" operator="equal" stopIfTrue="1">
      <formula>$D$73</formula>
    </cfRule>
  </conditionalFormatting>
  <conditionalFormatting sqref="D52:D60">
    <cfRule type="cellIs" priority="16" dxfId="2" operator="equal" stopIfTrue="1">
      <formula>$D$77</formula>
    </cfRule>
    <cfRule type="cellIs" priority="17" dxfId="1" operator="equal" stopIfTrue="1">
      <formula>$D$76</formula>
    </cfRule>
    <cfRule type="cellIs" priority="18" dxfId="0" operator="equal" stopIfTrue="1">
      <formula>$D$75</formula>
    </cfRule>
    <cfRule type="cellIs" priority="19" dxfId="25" operator="equal" stopIfTrue="1">
      <formula>$D$74</formula>
    </cfRule>
    <cfRule type="cellIs" priority="20" dxfId="26" operator="equal" stopIfTrue="1">
      <formula>$D$73</formula>
    </cfRule>
  </conditionalFormatting>
  <conditionalFormatting sqref="D30:D38">
    <cfRule type="cellIs" priority="11" dxfId="2" operator="equal" stopIfTrue="1">
      <formula>$D$77</formula>
    </cfRule>
    <cfRule type="cellIs" priority="12" dxfId="1" operator="equal" stopIfTrue="1">
      <formula>$D$76</formula>
    </cfRule>
    <cfRule type="cellIs" priority="13" dxfId="0" operator="equal" stopIfTrue="1">
      <formula>$D$75</formula>
    </cfRule>
    <cfRule type="cellIs" priority="14" dxfId="25" operator="equal" stopIfTrue="1">
      <formula>$D$74</formula>
    </cfRule>
    <cfRule type="cellIs" priority="15" dxfId="26" operator="equal" stopIfTrue="1">
      <formula>$D$73</formula>
    </cfRule>
  </conditionalFormatting>
  <conditionalFormatting sqref="D41:D49">
    <cfRule type="cellIs" priority="6" dxfId="2" operator="equal" stopIfTrue="1">
      <formula>$D$77</formula>
    </cfRule>
    <cfRule type="cellIs" priority="7" dxfId="1" operator="equal" stopIfTrue="1">
      <formula>$D$76</formula>
    </cfRule>
    <cfRule type="cellIs" priority="8" dxfId="0" operator="equal" stopIfTrue="1">
      <formula>$D$75</formula>
    </cfRule>
    <cfRule type="cellIs" priority="9" dxfId="25" operator="equal" stopIfTrue="1">
      <formula>$D$74</formula>
    </cfRule>
    <cfRule type="cellIs" priority="10" dxfId="26" operator="equal" stopIfTrue="1">
      <formula>$D$73</formula>
    </cfRule>
  </conditionalFormatting>
  <conditionalFormatting sqref="D52:D60">
    <cfRule type="cellIs" priority="1" dxfId="2" operator="equal" stopIfTrue="1">
      <formula>$D$77</formula>
    </cfRule>
    <cfRule type="cellIs" priority="2" dxfId="1" operator="equal" stopIfTrue="1">
      <formula>$D$76</formula>
    </cfRule>
    <cfRule type="cellIs" priority="3" dxfId="0" operator="equal" stopIfTrue="1">
      <formula>$D$75</formula>
    </cfRule>
    <cfRule type="cellIs" priority="4" dxfId="25" operator="equal" stopIfTrue="1">
      <formula>$D$74</formula>
    </cfRule>
    <cfRule type="cellIs" priority="5" dxfId="26" operator="equal" stopIfTrue="1">
      <formula>$D$73</formula>
    </cfRule>
  </conditionalFormatting>
  <dataValidations count="2">
    <dataValidation type="list" allowBlank="1" showInputMessage="1" showErrorMessage="1" sqref="E7:E15 E52:E60 E41:E49 E30:E38 E18:E26">
      <formula1>StatusTypes</formula1>
    </dataValidation>
    <dataValidation type="list" allowBlank="1" showInputMessage="1" showErrorMessage="1" sqref="D7:D15 D18:D26 D41:D49 D30:D38 D52:D60">
      <formula1>TaskTypes</formula1>
    </dataValidation>
  </dataValidations>
  <printOptions/>
  <pageMargins left="0.5" right="0.5" top="0.5" bottom="0.5" header="0.5" footer="0.5"/>
  <pageSetup fitToHeight="2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N38:N38"/>
  <sheetViews>
    <sheetView zoomScalePageLayoutView="0" workbookViewId="0" topLeftCell="A1">
      <selection activeCell="A1" sqref="A1"/>
    </sheetView>
  </sheetViews>
  <sheetFormatPr defaultColWidth="9.140625" defaultRowHeight="12.75"/>
  <sheetData>
    <row r="38" ht="12.75">
      <c r="N38" t="s">
        <v>34</v>
      </c>
    </row>
  </sheetData>
  <sheetProtection/>
  <printOptions/>
  <pageMargins left="0.45" right="0.45" top="0.5" bottom="0.5" header="0.3" footer="0.3"/>
  <pageSetup fitToHeight="1" fitToWidth="1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2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</cols>
  <sheetData>
    <row r="2" ht="12.75">
      <c r="B2" s="3" t="s">
        <v>38</v>
      </c>
    </row>
    <row r="3" ht="13.5" thickBot="1"/>
    <row r="4" ht="13.5" thickBot="1">
      <c r="B4" s="59" t="s">
        <v>33</v>
      </c>
    </row>
    <row r="5" ht="12.75">
      <c r="B5" s="58">
        <v>39083</v>
      </c>
    </row>
    <row r="6" ht="12.75">
      <c r="B6" s="58"/>
    </row>
    <row r="7" ht="12.75">
      <c r="B7" s="58">
        <v>39309</v>
      </c>
    </row>
    <row r="8" ht="12.75">
      <c r="B8" s="56"/>
    </row>
    <row r="9" ht="12.75">
      <c r="B9" s="56"/>
    </row>
    <row r="10" ht="12.75">
      <c r="B10" s="56"/>
    </row>
    <row r="11" ht="12.75">
      <c r="B11" s="56"/>
    </row>
    <row r="12" ht="12.75">
      <c r="B12" s="56"/>
    </row>
    <row r="13" ht="12.75">
      <c r="B13" s="56"/>
    </row>
    <row r="14" ht="12.75">
      <c r="B14" s="55">
        <v>39448</v>
      </c>
    </row>
    <row r="15" ht="12.75">
      <c r="B15" s="56"/>
    </row>
    <row r="16" ht="12.75">
      <c r="B16" s="56"/>
    </row>
    <row r="17" ht="12.75">
      <c r="B17" s="56"/>
    </row>
    <row r="18" ht="12.75">
      <c r="B18" s="56"/>
    </row>
    <row r="19" ht="12.75">
      <c r="B19" s="56"/>
    </row>
    <row r="20" ht="12.75">
      <c r="B20" s="56"/>
    </row>
    <row r="21" ht="12.75">
      <c r="B21" s="56"/>
    </row>
    <row r="22" ht="12.75">
      <c r="B22" s="56"/>
    </row>
    <row r="23" ht="12.75">
      <c r="B23" s="56"/>
    </row>
    <row r="24" ht="12.75">
      <c r="B24" s="56"/>
    </row>
    <row r="25" ht="12.75">
      <c r="B25" s="56"/>
    </row>
    <row r="26" ht="12.75">
      <c r="B26" s="56"/>
    </row>
    <row r="27" ht="12.75">
      <c r="B27" s="56"/>
    </row>
    <row r="28" ht="13.5" thickBot="1">
      <c r="B28" s="57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A1" sqref="A1"/>
    </sheetView>
  </sheetViews>
  <sheetFormatPr defaultColWidth="9.140625" defaultRowHeight="12.75"/>
  <sheetData>
    <row r="2" ht="12.75">
      <c r="B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Agile Logic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Agile Logic</dc:creator>
  <cp:keywords/>
  <dc:description/>
  <cp:lastModifiedBy>Paul Hodgetts</cp:lastModifiedBy>
  <cp:lastPrinted>2007-10-31T08:49:20Z</cp:lastPrinted>
  <dcterms:created xsi:type="dcterms:W3CDTF">2007-10-17T04:31:41Z</dcterms:created>
  <dcterms:modified xsi:type="dcterms:W3CDTF">2008-03-11T03:09:43Z</dcterms:modified>
  <cp:category/>
  <cp:version/>
  <cp:contentType/>
  <cp:contentStatus/>
</cp:coreProperties>
</file>